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655" windowHeight="936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个人项目+2，集体项目+2.1</t>
        </r>
      </text>
    </comment>
    <comment ref="P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拾金不昧+1</t>
        </r>
      </text>
    </comment>
    <comment ref="W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班级文化墙检查+1.3</t>
        </r>
      </text>
    </comment>
    <comment ref="AB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个人项目+2.6，集体项目+0.8</t>
        </r>
      </text>
    </comment>
    <comment ref="W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班级文化墙检查+1.3</t>
        </r>
      </text>
    </comment>
    <comment ref="AB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个人项目+0.7，集体项目+0.6</t>
        </r>
      </text>
    </comment>
    <comment ref="F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自行车未上锁-0.2</t>
        </r>
      </text>
    </comment>
    <comment ref="H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垃圾较多-0.5</t>
        </r>
      </text>
    </comment>
    <comment ref="J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自行车-0.2</t>
        </r>
      </text>
    </comment>
    <comment ref="O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自行车-0.1</t>
        </r>
      </text>
    </comment>
    <comment ref="U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自行车-0.1</t>
        </r>
      </text>
    </comment>
    <comment ref="W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
</t>
        </r>
      </text>
    </comment>
    <comment ref="X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拾金不昧+1</t>
        </r>
      </text>
    </comment>
    <comment ref="AB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个人项目+3.5，集体项目+1.1</t>
        </r>
      </text>
    </comment>
    <comment ref="F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自行车未上锁-0.2</t>
        </r>
      </text>
    </comment>
    <comment ref="H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卫生角干净整洁+0.5</t>
        </r>
      </text>
    </comment>
    <comment ref="I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自行车-0.1</t>
        </r>
      </text>
    </comment>
    <comment ref="N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自行车-0.1</t>
        </r>
      </text>
    </comment>
    <comment ref="O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卫生角干净整洁+0.5</t>
        </r>
      </text>
    </comment>
    <comment ref="T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自行车-0.2，上周五未晨检-0.5</t>
        </r>
      </text>
    </comment>
    <comment ref="W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班级文化墙检查+1.1
</t>
        </r>
      </text>
    </comment>
    <comment ref="AB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个人项目+2.7，集体项目+1.2</t>
        </r>
      </text>
    </comment>
    <comment ref="O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卫生角干净整洁+0.5</t>
        </r>
      </text>
    </comment>
    <comment ref="W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>昨日未晨检-0.5，班级文化墙检查+1.1</t>
        </r>
      </text>
    </comment>
    <comment ref="AB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个人项目+3，集体项目+1.9</t>
        </r>
      </text>
    </comment>
    <comment ref="H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卫生角干净整洁+0.5</t>
        </r>
      </text>
    </comment>
    <comment ref="T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上周五未晨检-0.5</t>
        </r>
      </text>
    </comment>
    <comment ref="W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班级文化墙检查+1.1
</t>
        </r>
      </text>
    </comment>
    <comment ref="AB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个人项目+1.9，集体项目+1.7</t>
        </r>
      </text>
    </comment>
    <comment ref="W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
</t>
        </r>
      </text>
    </comment>
    <comment ref="AB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个人项目+1.3，集体项目+2.1</t>
        </r>
      </text>
    </comment>
    <comment ref="U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瓷砖未擦-0.5</t>
        </r>
      </text>
    </comment>
    <comment ref="W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班级文化墙检查+1.1
</t>
        </r>
      </text>
    </comment>
    <comment ref="AB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个人项目+4.7，集体项目+1.9</t>
        </r>
      </text>
    </comment>
    <comment ref="W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班级文化墙检查+1.3</t>
        </r>
      </text>
    </comment>
    <comment ref="AB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个人项目+4.1，集体项目+1.8</t>
        </r>
      </text>
    </comment>
    <comment ref="W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班级文化墙检查+1.3</t>
        </r>
      </text>
    </comment>
    <comment ref="AB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个人项目+0.9，集体项目+1</t>
        </r>
      </text>
    </comment>
    <comment ref="H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瓷砖未擦-0.5</t>
        </r>
      </text>
    </comment>
    <comment ref="W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班级文化墙检查+1.3</t>
        </r>
      </text>
    </comment>
    <comment ref="AB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个人项目+0.4，集体项目+0.8</t>
        </r>
      </text>
    </comment>
    <comment ref="W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>昨日未晨检-0.5，班级文化墙检查+1.3</t>
        </r>
      </text>
    </comment>
    <comment ref="AB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个人项目+2.9，集体项目+0.5</t>
        </r>
      </text>
    </comment>
    <comment ref="F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卫生瓷杂乱，垃圾未倒
-0.5</t>
        </r>
      </text>
    </comment>
    <comment ref="P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自行车-0.1</t>
        </r>
      </text>
    </comment>
    <comment ref="T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自行车-0.2，上周五未晨检-0.5</t>
        </r>
      </text>
    </comment>
    <comment ref="W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昨日未晨检-0.5，班级文化墙检查+1.3
</t>
        </r>
      </text>
    </comment>
    <comment ref="AB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个人项目+0.2，集体项目+0.7</t>
        </r>
      </text>
    </comment>
    <comment ref="O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自行车-0.1</t>
        </r>
      </text>
    </comment>
    <comment ref="P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自行车-0.1</t>
        </r>
      </text>
    </comment>
    <comment ref="W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班级文化墙检查+1.3</t>
        </r>
      </text>
    </comment>
    <comment ref="AB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个人项目+3，集体项目+1.7</t>
        </r>
      </text>
    </comment>
    <comment ref="W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班级文化墙检查+1.3</t>
        </r>
      </text>
    </comment>
    <comment ref="AB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个人项目+4.8，集体项目+2.1</t>
        </r>
      </text>
    </comment>
    <comment ref="F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自行车未上锁-0.2，储物柜卫生角整洁+0.5</t>
        </r>
      </text>
    </comment>
    <comment ref="T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上周五未晨检-0.5，卫生角整洁+0.5
</t>
        </r>
      </text>
    </comment>
    <comment ref="W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班级文化墙检查+1.3</t>
        </r>
      </text>
    </comment>
    <comment ref="AB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个人项目+2.8，集体项目+1.7</t>
        </r>
      </text>
    </comment>
    <comment ref="G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自行车-0.1</t>
        </r>
      </text>
    </comment>
    <comment ref="W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班级文化墙检查+1.4</t>
        </r>
      </text>
    </comment>
    <comment ref="AB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个人项目+2，集体项目+1.1</t>
        </r>
      </text>
    </comment>
    <comment ref="T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为学校做消防知识材料+2</t>
        </r>
      </text>
    </comment>
    <comment ref="W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班级文化墙检查+1.4</t>
        </r>
      </text>
    </comment>
    <comment ref="AB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个人项目+2.6，集体项目+1.7</t>
        </r>
      </text>
    </comment>
    <comment ref="W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班级文化墙检查+1.3</t>
        </r>
      </text>
    </comment>
    <comment ref="AB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个人项目+1，集体项目+1.1</t>
        </r>
      </text>
    </comment>
    <comment ref="M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卫生角干净整洁+0.5</t>
        </r>
      </text>
    </comment>
    <comment ref="W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班级文化墙检查+1.3</t>
        </r>
      </text>
    </comment>
    <comment ref="AB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个人项目+0.4，集体项目+1.3</t>
        </r>
      </text>
    </comment>
    <comment ref="W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班级文化墙检查+1.3</t>
        </r>
      </text>
    </comment>
    <comment ref="AB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个人项目+2.9，集体项目+1.3</t>
        </r>
      </text>
    </comment>
    <comment ref="F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自行车未上锁-0.2</t>
        </r>
      </text>
    </comment>
    <comment ref="H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自行车-0.1</t>
        </r>
      </text>
    </comment>
    <comment ref="J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自行车-0.2</t>
        </r>
      </text>
    </comment>
    <comment ref="T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自行车-0.4，卫生角整洁+0.5</t>
        </r>
      </text>
    </comment>
    <comment ref="U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冯进、贾思楷、李忻航、支世宇自行车乱停放-4</t>
        </r>
      </text>
    </comment>
    <comment ref="W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班级文化墙检查+1.3</t>
        </r>
      </text>
    </comment>
    <comment ref="AB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个人项目+1.5，集体项目+0.8</t>
        </r>
      </text>
    </comment>
    <comment ref="M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地面垃圾较多，墙壁脏-0.5</t>
        </r>
      </text>
    </comment>
    <comment ref="W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班级文化墙检查+1.2</t>
        </r>
      </text>
    </comment>
    <comment ref="AB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个人项目+3.6，集体项目+1.7</t>
        </r>
      </text>
    </comment>
    <comment ref="F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自行车未上锁-0.2</t>
        </r>
      </text>
    </comment>
    <comment ref="G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自行车-0.2</t>
        </r>
      </text>
    </comment>
    <comment ref="H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自行车-0.2</t>
        </r>
      </text>
    </comment>
    <comment ref="I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自行车-0.1</t>
        </r>
      </text>
    </comment>
    <comment ref="J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自行车-0.2</t>
        </r>
      </text>
    </comment>
    <comment ref="W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班级文化墙检查+1.2</t>
        </r>
      </text>
    </comment>
    <comment ref="AB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个人项目+0.6，集体项目+1</t>
        </r>
      </text>
    </comment>
    <comment ref="F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卫生瓷砖未擦-0.5</t>
        </r>
      </text>
    </comment>
    <comment ref="M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地面垃圾较多，墙壁脏-0.5</t>
        </r>
      </text>
    </comment>
    <comment ref="U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昨天未晨检-0.5</t>
        </r>
      </text>
    </comment>
    <comment ref="W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班级文化墙检查+1.2</t>
        </r>
      </text>
    </comment>
    <comment ref="AB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个人项目+2.6，集体项目+1.7</t>
        </r>
      </text>
    </comment>
    <comment ref="W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
</t>
        </r>
      </text>
    </comment>
    <comment ref="AB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个人项目+1.4，集体项目+1.7</t>
        </r>
      </text>
    </comment>
    <comment ref="F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储物柜卫生角整洁+0.5</t>
        </r>
      </text>
    </comment>
    <comment ref="T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自行车-0.5</t>
        </r>
      </text>
    </comment>
    <comment ref="AB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个人项目+1.6，集体项目+2.9</t>
        </r>
      </text>
    </comment>
    <comment ref="AB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个人项目+1.9，集体项目+1.9</t>
        </r>
      </text>
    </comment>
    <comment ref="G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自行车-0.1</t>
        </r>
      </text>
    </comment>
    <comment ref="J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为木里民族中学献爱心+2</t>
        </r>
      </text>
    </comment>
    <comment ref="P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自行车-0.1</t>
        </r>
      </text>
    </comment>
    <comment ref="U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自行车-0.2，卫生干净+0.5</t>
        </r>
      </text>
    </comment>
    <comment ref="W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班级文化墙检查+1.2</t>
        </r>
      </text>
    </comment>
    <comment ref="AB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个人项目+1，集体项目+1.7
</t>
        </r>
      </text>
    </comment>
    <comment ref="G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垃圾未倒，瓷砖未擦，教室地面-0.5</t>
        </r>
      </text>
    </comment>
    <comment ref="H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昨日未晨检-0.5</t>
        </r>
      </text>
    </comment>
    <comment ref="N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瓷砖未擦-0.5</t>
        </r>
      </text>
    </comment>
    <comment ref="P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自行车-0.1</t>
        </r>
      </text>
    </comment>
    <comment ref="T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卫生较差-0.5</t>
        </r>
      </text>
    </comment>
    <comment ref="U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大课间不整齐-0.1，自行车-0.1</t>
        </r>
      </text>
    </comment>
    <comment ref="W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班级文化墙检查+1.2</t>
        </r>
      </text>
    </comment>
    <comment ref="AB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个人项目+1.2，集体项目+0.9</t>
        </r>
      </text>
    </comment>
    <comment ref="P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自行车-0.1</t>
        </r>
      </text>
    </comment>
    <comment ref="U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自行车-0.2</t>
        </r>
      </text>
    </comment>
    <comment ref="W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班级文化墙检查+1.1
</t>
        </r>
      </text>
    </comment>
    <comment ref="AB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个人项目+1.5，集体项目+0.8</t>
        </r>
      </text>
    </comment>
    <comment ref="I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自行车-0.1</t>
        </r>
      </text>
    </comment>
    <comment ref="P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自行车-0.1</t>
        </r>
      </text>
    </comment>
    <comment ref="U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自行车-0.2</t>
        </r>
      </text>
    </comment>
    <comment ref="W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
</t>
        </r>
      </text>
    </comment>
    <comment ref="AB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个人项目+2.4，集体项目+1.7</t>
        </r>
      </text>
    </comment>
    <comment ref="N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卫生角干净整洁+0.5</t>
        </r>
      </text>
    </comment>
    <comment ref="P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自行车-0.1</t>
        </r>
      </text>
    </comment>
    <comment ref="W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班级文化墙检查+1.3</t>
        </r>
      </text>
    </comment>
    <comment ref="AB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个人项目+3.1，集体项目+1.5</t>
        </r>
      </text>
    </comment>
    <comment ref="I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自行车-0.1</t>
        </r>
      </text>
    </comment>
    <comment ref="P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自行车-0.1</t>
        </r>
      </text>
    </comment>
    <comment ref="U36" authorId="0">
      <text>
        <r>
          <rPr>
            <b/>
            <sz val="9"/>
            <rFont val="宋体"/>
            <charset val="134"/>
          </rPr>
          <t xml:space="preserve">作者:
</t>
        </r>
        <r>
          <rPr>
            <sz val="9"/>
            <rFont val="宋体"/>
            <charset val="134"/>
          </rPr>
          <t>张全瑚自行车乱停放-1</t>
        </r>
      </text>
    </comment>
    <comment ref="W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班级文化墙检查+1.2</t>
        </r>
      </text>
    </comment>
    <comment ref="AB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个人项目+2.6，集体项目+1.9</t>
        </r>
      </text>
    </comment>
    <comment ref="G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卫生整洁+0.5</t>
        </r>
      </text>
    </comment>
    <comment ref="U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自行车-0.1</t>
        </r>
      </text>
    </comment>
    <comment ref="W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班级文化墙检查+1.1
</t>
        </r>
      </text>
    </comment>
    <comment ref="AB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个人项目+0.8，集体项目+1.5</t>
        </r>
      </text>
    </comment>
    <comment ref="G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自行车-0.1</t>
        </r>
      </text>
    </comment>
    <comment ref="P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自行车-0.1</t>
        </r>
      </text>
    </comment>
    <comment ref="W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班级文化墙检查+1.1
</t>
        </r>
      </text>
    </comment>
    <comment ref="AB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个人项目+1.2，集体项目+1.5</t>
        </r>
      </text>
    </comment>
    <comment ref="J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为木里民族中学献爱心+2</t>
        </r>
      </text>
    </comment>
    <comment ref="T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卫生较差-0.5</t>
        </r>
      </text>
    </comment>
    <comment ref="W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
</t>
        </r>
      </text>
    </comment>
    <comment ref="AB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个人项目+3.8，集体项目+1.9</t>
        </r>
      </text>
    </comment>
    <comment ref="J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为木里民族中学献爱心+2</t>
        </r>
      </text>
    </comment>
    <comment ref="N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卫生角干净整洁+0.5</t>
        </r>
      </text>
    </comment>
    <comment ref="P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自行车-0.1，卫生干净+0.5</t>
        </r>
      </text>
    </comment>
    <comment ref="U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大课间整齐+0.2，杨雨
鑫自行车乱停放-1</t>
        </r>
      </text>
    </comment>
    <comment ref="W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班级文化墙检查+1.3</t>
        </r>
      </text>
    </comment>
    <comment ref="AB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个人项目+2.9，集体项目+2.3</t>
        </r>
      </text>
    </comment>
    <comment ref="J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为木里民族中学献爱心+2</t>
        </r>
      </text>
    </comment>
    <comment ref="N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卫生角干净整洁+0.5</t>
        </r>
      </text>
    </comment>
    <comment ref="P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拾金不昧+1</t>
        </r>
      </text>
    </comment>
    <comment ref="W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班级文化墙检查+1.2</t>
        </r>
      </text>
    </comment>
    <comment ref="AB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个人项目+2.1，集体项目+0.7</t>
        </r>
      </text>
    </comment>
    <comment ref="I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自行车-0.1</t>
        </r>
      </text>
    </comment>
    <comment ref="T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大课间活动迟到严重-0.5</t>
        </r>
      </text>
    </comment>
    <comment ref="U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大课间不整齐-0.1</t>
        </r>
      </text>
    </comment>
    <comment ref="W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
</t>
        </r>
      </text>
    </comment>
    <comment ref="AB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个人项目+1.4，集体项目+0.7</t>
        </r>
      </text>
    </comment>
    <comment ref="G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卫生整洁+0.5</t>
        </r>
      </text>
    </comment>
    <comment ref="T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大课间活动迟到严重-0.5</t>
        </r>
      </text>
    </comment>
    <comment ref="U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大课间整齐+0.2</t>
        </r>
      </text>
    </comment>
    <comment ref="W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班级文化墙检查+1
</t>
        </r>
      </text>
    </comment>
    <comment ref="AB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个人项目+1.6，集体项目+1.3</t>
        </r>
      </text>
    </comment>
    <comment ref="G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地面垃圾较多-0.5</t>
        </r>
      </text>
    </comment>
    <comment ref="J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地面垃圾较多-0.5</t>
        </r>
      </text>
    </comment>
    <comment ref="T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大课间活动迟到严重-0.5</t>
        </r>
      </text>
    </comment>
    <comment ref="U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自行车-0.1</t>
        </r>
      </text>
    </comment>
    <comment ref="AB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入场式</t>
        </r>
      </text>
    </comment>
    <comment ref="C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个人项目+3.3，集体项目+1.5</t>
        </r>
      </text>
    </comment>
    <comment ref="P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储物柜垃圾较多，墙壁污渍-0.5</t>
        </r>
      </text>
    </comment>
    <comment ref="AB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</commentList>
</comments>
</file>

<file path=xl/sharedStrings.xml><?xml version="1.0" encoding="utf-8"?>
<sst xmlns="http://schemas.openxmlformats.org/spreadsheetml/2006/main" count="6">
  <si>
    <t>东升一中2018年11月班级常规检查记录表</t>
  </si>
  <si>
    <t>班级</t>
  </si>
  <si>
    <t>11月汇总</t>
  </si>
  <si>
    <t>总分</t>
  </si>
  <si>
    <t>文明班</t>
  </si>
  <si>
    <t>√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</si>
</sst>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_ "/>
    <numFmt numFmtId="178" formatCode="0.00_ "/>
    <numFmt numFmtId="179" formatCode="0_);[Red]\(0\)"/>
  </numFmts>
  <fonts count="3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indexed="10"/>
      <name val="宋体"/>
      <charset val="134"/>
    </font>
    <font>
      <b/>
      <sz val="10"/>
      <color indexed="10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b/>
      <sz val="12"/>
      <color rgb="FFFF0000"/>
      <name val="宋体"/>
      <charset val="134"/>
    </font>
    <font>
      <b/>
      <sz val="9"/>
      <color indexed="10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Arial"/>
      <charset val="134"/>
    </font>
    <font>
      <b/>
      <sz val="11"/>
      <color theme="1"/>
      <name val="宋体"/>
      <charset val="134"/>
    </font>
    <font>
      <b/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32" fillId="14" borderId="11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45"/>
  <sheetViews>
    <sheetView tabSelected="1" zoomScale="120" zoomScaleNormal="120" topLeftCell="M19" workbookViewId="0">
      <selection activeCell="AI15" sqref="AI15"/>
    </sheetView>
  </sheetViews>
  <sheetFormatPr defaultColWidth="9" defaultRowHeight="13.5"/>
  <cols>
    <col min="1" max="1" width="7.375" style="2" customWidth="1"/>
    <col min="2" max="12" width="6" customWidth="1"/>
    <col min="13" max="13" width="5.5" customWidth="1"/>
    <col min="14" max="15" width="6" customWidth="1"/>
    <col min="16" max="16" width="5" customWidth="1"/>
    <col min="17" max="32" width="6" customWidth="1"/>
  </cols>
  <sheetData>
    <row r="1" ht="17.25" customHeight="1" spans="1:3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ht="14.25" spans="1:35">
      <c r="A2" s="4" t="s">
        <v>1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15">
        <v>8</v>
      </c>
      <c r="J2" s="15">
        <v>9</v>
      </c>
      <c r="K2" s="16">
        <v>10</v>
      </c>
      <c r="L2" s="17">
        <v>11</v>
      </c>
      <c r="M2" s="17">
        <v>12</v>
      </c>
      <c r="N2" s="17">
        <v>13</v>
      </c>
      <c r="O2" s="17">
        <v>14</v>
      </c>
      <c r="P2" s="17">
        <v>15</v>
      </c>
      <c r="Q2" s="17">
        <v>16</v>
      </c>
      <c r="R2" s="17">
        <v>17</v>
      </c>
      <c r="S2" s="17">
        <v>18</v>
      </c>
      <c r="T2" s="20">
        <v>19</v>
      </c>
      <c r="U2" s="20">
        <v>20</v>
      </c>
      <c r="V2" s="20">
        <v>21</v>
      </c>
      <c r="W2" s="20">
        <v>22</v>
      </c>
      <c r="X2" s="20">
        <v>23</v>
      </c>
      <c r="Y2" s="20">
        <v>24</v>
      </c>
      <c r="Z2" s="20">
        <v>25</v>
      </c>
      <c r="AA2" s="20">
        <v>26</v>
      </c>
      <c r="AB2" s="20">
        <v>27</v>
      </c>
      <c r="AC2" s="20">
        <v>28</v>
      </c>
      <c r="AD2" s="20">
        <v>29</v>
      </c>
      <c r="AE2" s="22">
        <v>30</v>
      </c>
      <c r="AF2" s="23">
        <v>31</v>
      </c>
      <c r="AG2" s="26" t="s">
        <v>2</v>
      </c>
      <c r="AH2" s="27" t="s">
        <v>3</v>
      </c>
      <c r="AI2" s="27" t="s">
        <v>4</v>
      </c>
    </row>
    <row r="3" ht="12" customHeight="1" spans="1:35">
      <c r="A3" s="6">
        <v>7.1</v>
      </c>
      <c r="B3" s="7">
        <v>3</v>
      </c>
      <c r="C3" s="7">
        <f>2+2.1</f>
        <v>4.1</v>
      </c>
      <c r="D3" s="7"/>
      <c r="E3" s="7"/>
      <c r="F3" s="7"/>
      <c r="G3" s="7"/>
      <c r="H3" s="7"/>
      <c r="I3" s="18"/>
      <c r="J3" s="18"/>
      <c r="K3" s="18"/>
      <c r="L3" s="18"/>
      <c r="M3" s="18"/>
      <c r="N3" s="18"/>
      <c r="O3" s="18"/>
      <c r="P3" s="18">
        <v>1</v>
      </c>
      <c r="Q3" s="18"/>
      <c r="R3" s="18"/>
      <c r="S3" s="18"/>
      <c r="T3" s="18"/>
      <c r="U3" s="18"/>
      <c r="V3" s="18"/>
      <c r="W3" s="18">
        <v>1.3</v>
      </c>
      <c r="X3" s="18"/>
      <c r="Y3" s="18"/>
      <c r="Z3" s="18"/>
      <c r="AA3" s="18"/>
      <c r="AB3" s="18">
        <v>1</v>
      </c>
      <c r="AC3" s="18"/>
      <c r="AD3" s="18"/>
      <c r="AE3" s="18"/>
      <c r="AF3" s="24"/>
      <c r="AG3" s="18">
        <f>SUM(B3:AF3)</f>
        <v>10.4</v>
      </c>
      <c r="AH3" s="18">
        <f>100+AG3</f>
        <v>110.4</v>
      </c>
      <c r="AI3" s="28" t="s">
        <v>5</v>
      </c>
    </row>
    <row r="4" ht="12" customHeight="1" spans="1:35">
      <c r="A4" s="6">
        <v>7.2</v>
      </c>
      <c r="B4" s="7">
        <v>3</v>
      </c>
      <c r="C4" s="7">
        <f>2.6+0.8</f>
        <v>3.4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8">
        <v>1.3</v>
      </c>
      <c r="X4" s="7"/>
      <c r="Y4" s="7"/>
      <c r="Z4" s="7"/>
      <c r="AA4" s="7"/>
      <c r="AB4" s="18">
        <v>1</v>
      </c>
      <c r="AC4" s="7"/>
      <c r="AD4" s="7"/>
      <c r="AE4" s="7"/>
      <c r="AF4" s="7"/>
      <c r="AG4" s="18">
        <f t="shared" ref="AG4:AG45" si="0">SUM(B4:AF4)</f>
        <v>8.7</v>
      </c>
      <c r="AH4" s="18">
        <f t="shared" ref="AH4:AH45" si="1">100+AG4</f>
        <v>108.7</v>
      </c>
      <c r="AI4" s="29"/>
    </row>
    <row r="5" ht="12" customHeight="1" spans="1:35">
      <c r="A5" s="8">
        <v>7.3</v>
      </c>
      <c r="B5" s="7">
        <v>2</v>
      </c>
      <c r="C5" s="7">
        <f>0.7+0.6</f>
        <v>1.3</v>
      </c>
      <c r="D5" s="7"/>
      <c r="E5" s="7"/>
      <c r="F5" s="7">
        <v>-0.2</v>
      </c>
      <c r="G5" s="7"/>
      <c r="H5" s="7">
        <v>-0.5</v>
      </c>
      <c r="I5" s="7"/>
      <c r="J5" s="7">
        <v>-0.2</v>
      </c>
      <c r="K5" s="7"/>
      <c r="L5" s="7"/>
      <c r="M5" s="7"/>
      <c r="N5" s="7"/>
      <c r="O5" s="7">
        <v>-0.1</v>
      </c>
      <c r="P5" s="7"/>
      <c r="Q5" s="7"/>
      <c r="R5" s="7"/>
      <c r="S5" s="7"/>
      <c r="T5" s="7"/>
      <c r="U5" s="7">
        <v>-0.1</v>
      </c>
      <c r="V5" s="7"/>
      <c r="W5" s="18">
        <v>1</v>
      </c>
      <c r="X5" s="7">
        <v>1</v>
      </c>
      <c r="Y5" s="7"/>
      <c r="Z5" s="7"/>
      <c r="AA5" s="7"/>
      <c r="AB5" s="18">
        <v>1</v>
      </c>
      <c r="AC5" s="7"/>
      <c r="AD5" s="7"/>
      <c r="AE5" s="7"/>
      <c r="AF5" s="7"/>
      <c r="AG5" s="18">
        <f t="shared" si="0"/>
        <v>5.2</v>
      </c>
      <c r="AH5" s="18">
        <f>101+AG5</f>
        <v>106.2</v>
      </c>
      <c r="AI5" s="29"/>
    </row>
    <row r="6" ht="12" customHeight="1" spans="1:35">
      <c r="A6" s="8">
        <v>7.4</v>
      </c>
      <c r="B6" s="7">
        <v>2</v>
      </c>
      <c r="C6" s="7">
        <f>3.5+1.1</f>
        <v>4.6</v>
      </c>
      <c r="D6" s="7"/>
      <c r="E6" s="7"/>
      <c r="F6" s="7">
        <v>-0.2</v>
      </c>
      <c r="G6" s="7"/>
      <c r="H6" s="7">
        <v>0.5</v>
      </c>
      <c r="I6" s="7">
        <v>-0.1</v>
      </c>
      <c r="J6" s="7"/>
      <c r="K6" s="7"/>
      <c r="L6" s="7"/>
      <c r="M6" s="7"/>
      <c r="N6" s="7">
        <v>-0.1</v>
      </c>
      <c r="O6" s="7">
        <v>0.5</v>
      </c>
      <c r="P6" s="7"/>
      <c r="Q6" s="7"/>
      <c r="R6" s="7"/>
      <c r="S6" s="7"/>
      <c r="T6" s="7">
        <f>-0.2-0.5</f>
        <v>-0.7</v>
      </c>
      <c r="U6" s="7"/>
      <c r="V6" s="7"/>
      <c r="W6" s="18">
        <v>1.1</v>
      </c>
      <c r="X6" s="7"/>
      <c r="Y6" s="7"/>
      <c r="Z6" s="7"/>
      <c r="AA6" s="7"/>
      <c r="AB6" s="18">
        <v>1</v>
      </c>
      <c r="AC6" s="7"/>
      <c r="AD6" s="7"/>
      <c r="AE6" s="7"/>
      <c r="AF6" s="7"/>
      <c r="AG6" s="18">
        <f t="shared" si="0"/>
        <v>8.6</v>
      </c>
      <c r="AH6" s="18">
        <f>101+AG6</f>
        <v>109.6</v>
      </c>
      <c r="AI6" s="28" t="s">
        <v>5</v>
      </c>
    </row>
    <row r="7" ht="12" customHeight="1" spans="1:35">
      <c r="A7" s="8">
        <v>7.5</v>
      </c>
      <c r="B7" s="7">
        <v>2</v>
      </c>
      <c r="C7" s="7">
        <f>2.7+1.2</f>
        <v>3.9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>
        <v>0.5</v>
      </c>
      <c r="P7" s="7"/>
      <c r="Q7" s="7"/>
      <c r="R7" s="7"/>
      <c r="S7" s="7"/>
      <c r="T7" s="7"/>
      <c r="U7" s="7"/>
      <c r="V7" s="7"/>
      <c r="W7" s="7">
        <f>-0.5+1.1</f>
        <v>0.6</v>
      </c>
      <c r="X7" s="7"/>
      <c r="Y7" s="7"/>
      <c r="Z7" s="7"/>
      <c r="AA7" s="7"/>
      <c r="AB7" s="18">
        <v>1</v>
      </c>
      <c r="AC7" s="7"/>
      <c r="AD7" s="7"/>
      <c r="AE7" s="7"/>
      <c r="AF7" s="7"/>
      <c r="AG7" s="18">
        <f t="shared" si="0"/>
        <v>8</v>
      </c>
      <c r="AH7" s="18">
        <f t="shared" si="1"/>
        <v>108</v>
      </c>
      <c r="AI7" s="18"/>
    </row>
    <row r="8" ht="12" customHeight="1" spans="1:35">
      <c r="A8" s="8">
        <v>7.6</v>
      </c>
      <c r="B8" s="7">
        <v>2</v>
      </c>
      <c r="C8" s="7">
        <f>3+1.9</f>
        <v>4.9</v>
      </c>
      <c r="D8" s="7"/>
      <c r="E8" s="7"/>
      <c r="F8" s="7"/>
      <c r="G8" s="7"/>
      <c r="H8" s="7">
        <v>0.5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v>-0.5</v>
      </c>
      <c r="U8" s="7"/>
      <c r="V8" s="7"/>
      <c r="W8" s="18">
        <v>1.1</v>
      </c>
      <c r="X8" s="7"/>
      <c r="Y8" s="7"/>
      <c r="Z8" s="7"/>
      <c r="AA8" s="7"/>
      <c r="AB8" s="18">
        <v>1</v>
      </c>
      <c r="AC8" s="7"/>
      <c r="AD8" s="7"/>
      <c r="AE8" s="7"/>
      <c r="AF8" s="7"/>
      <c r="AG8" s="18">
        <f t="shared" si="0"/>
        <v>9</v>
      </c>
      <c r="AH8" s="18">
        <f>101+AG8</f>
        <v>110</v>
      </c>
      <c r="AI8" s="28" t="s">
        <v>5</v>
      </c>
    </row>
    <row r="9" ht="12" customHeight="1" spans="1:35">
      <c r="A9" s="8">
        <v>7.7</v>
      </c>
      <c r="B9" s="7">
        <v>2</v>
      </c>
      <c r="C9" s="7">
        <f>1.9+1.7</f>
        <v>3.6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8">
        <v>1</v>
      </c>
      <c r="X9" s="7"/>
      <c r="Y9" s="7"/>
      <c r="Z9" s="7"/>
      <c r="AA9" s="7"/>
      <c r="AB9" s="18">
        <v>1</v>
      </c>
      <c r="AC9" s="7"/>
      <c r="AD9" s="7"/>
      <c r="AE9" s="7"/>
      <c r="AF9" s="7"/>
      <c r="AG9" s="18">
        <f t="shared" si="0"/>
        <v>7.6</v>
      </c>
      <c r="AH9" s="18">
        <f t="shared" si="1"/>
        <v>107.6</v>
      </c>
      <c r="AI9" s="18"/>
    </row>
    <row r="10" ht="12" customHeight="1" spans="1:35">
      <c r="A10" s="8">
        <v>7.8</v>
      </c>
      <c r="B10" s="7">
        <v>2</v>
      </c>
      <c r="C10" s="7">
        <f>1.3+2.1</f>
        <v>3.4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>
        <v>0.5</v>
      </c>
      <c r="V10" s="7"/>
      <c r="W10" s="18">
        <v>1.1</v>
      </c>
      <c r="X10" s="7"/>
      <c r="Y10" s="7"/>
      <c r="Z10" s="7"/>
      <c r="AA10" s="7"/>
      <c r="AB10" s="18">
        <v>1</v>
      </c>
      <c r="AC10" s="7"/>
      <c r="AD10" s="7"/>
      <c r="AE10" s="7"/>
      <c r="AF10" s="7"/>
      <c r="AG10" s="18">
        <f t="shared" si="0"/>
        <v>8</v>
      </c>
      <c r="AH10" s="18">
        <f>101+AG10</f>
        <v>109</v>
      </c>
      <c r="AI10" s="28" t="s">
        <v>5</v>
      </c>
    </row>
    <row r="11" ht="12" customHeight="1" spans="1:35">
      <c r="A11" s="8">
        <v>7.9</v>
      </c>
      <c r="B11" s="7">
        <v>1</v>
      </c>
      <c r="C11" s="7">
        <f>4.7+1.9</f>
        <v>6.6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8">
        <v>1.3</v>
      </c>
      <c r="X11" s="7"/>
      <c r="Y11" s="7"/>
      <c r="Z11" s="7"/>
      <c r="AA11" s="7"/>
      <c r="AB11" s="18">
        <v>1</v>
      </c>
      <c r="AC11" s="7"/>
      <c r="AD11" s="7"/>
      <c r="AE11" s="7"/>
      <c r="AF11" s="7"/>
      <c r="AG11" s="18">
        <f t="shared" si="0"/>
        <v>9.9</v>
      </c>
      <c r="AH11" s="18">
        <f t="shared" si="1"/>
        <v>109.9</v>
      </c>
      <c r="AI11" s="28" t="s">
        <v>5</v>
      </c>
    </row>
    <row r="12" ht="12" customHeight="1" spans="1:35">
      <c r="A12" s="9">
        <v>7.1</v>
      </c>
      <c r="B12" s="7">
        <v>3</v>
      </c>
      <c r="C12" s="7">
        <f>4.1+1.8</f>
        <v>5.9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8">
        <v>1.3</v>
      </c>
      <c r="X12" s="7"/>
      <c r="Y12" s="7"/>
      <c r="Z12" s="7"/>
      <c r="AA12" s="7"/>
      <c r="AB12" s="18">
        <v>1</v>
      </c>
      <c r="AC12" s="7"/>
      <c r="AD12" s="7"/>
      <c r="AE12" s="7"/>
      <c r="AF12" s="7"/>
      <c r="AG12" s="18">
        <f t="shared" si="0"/>
        <v>11.2</v>
      </c>
      <c r="AH12" s="18">
        <f t="shared" si="1"/>
        <v>111.2</v>
      </c>
      <c r="AI12" s="28" t="s">
        <v>5</v>
      </c>
    </row>
    <row r="13" ht="12" customHeight="1" spans="1:35">
      <c r="A13" s="8">
        <v>7.11</v>
      </c>
      <c r="B13" s="7">
        <v>4</v>
      </c>
      <c r="C13" s="7">
        <f>0.9+1</f>
        <v>1.9</v>
      </c>
      <c r="D13" s="7"/>
      <c r="E13" s="7"/>
      <c r="F13" s="7"/>
      <c r="G13" s="7"/>
      <c r="H13" s="7">
        <v>-0.5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8">
        <v>1.3</v>
      </c>
      <c r="X13" s="7"/>
      <c r="Y13" s="7"/>
      <c r="Z13" s="7"/>
      <c r="AA13" s="7"/>
      <c r="AB13" s="18">
        <v>1</v>
      </c>
      <c r="AC13" s="7"/>
      <c r="AD13" s="7"/>
      <c r="AE13" s="7"/>
      <c r="AF13" s="7"/>
      <c r="AG13" s="18">
        <f>SUM(B13:AF13)</f>
        <v>7.7</v>
      </c>
      <c r="AH13" s="18">
        <f>101+AG13</f>
        <v>108.7</v>
      </c>
      <c r="AI13" s="29"/>
    </row>
    <row r="14" ht="12" customHeight="1" spans="1:35">
      <c r="A14" s="8">
        <v>7.12</v>
      </c>
      <c r="B14" s="7">
        <v>1</v>
      </c>
      <c r="C14" s="7">
        <f>0.4+0.8</f>
        <v>1.2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>
        <f>-0.5+1.3</f>
        <v>0.8</v>
      </c>
      <c r="X14" s="7"/>
      <c r="Y14" s="7"/>
      <c r="Z14" s="7"/>
      <c r="AA14" s="7"/>
      <c r="AB14" s="18">
        <v>1</v>
      </c>
      <c r="AC14" s="7"/>
      <c r="AD14" s="7"/>
      <c r="AE14" s="7"/>
      <c r="AF14" s="7"/>
      <c r="AG14" s="18">
        <f t="shared" si="0"/>
        <v>4</v>
      </c>
      <c r="AH14" s="18">
        <f>101+AG14</f>
        <v>105</v>
      </c>
      <c r="AI14" s="29"/>
    </row>
    <row r="15" ht="12" customHeight="1" spans="1:35">
      <c r="A15" s="8">
        <v>7.13</v>
      </c>
      <c r="B15" s="7">
        <v>3</v>
      </c>
      <c r="C15" s="7">
        <f>2.9+1.5</f>
        <v>4.4</v>
      </c>
      <c r="D15" s="7"/>
      <c r="E15" s="7"/>
      <c r="F15" s="10">
        <v>-0.5</v>
      </c>
      <c r="G15" s="7"/>
      <c r="H15" s="7"/>
      <c r="I15" s="7"/>
      <c r="J15" s="7"/>
      <c r="K15" s="7"/>
      <c r="L15" s="7"/>
      <c r="M15" s="7"/>
      <c r="N15" s="7"/>
      <c r="O15" s="7"/>
      <c r="P15" s="7">
        <v>-0.1</v>
      </c>
      <c r="Q15" s="7"/>
      <c r="R15" s="7"/>
      <c r="S15" s="7"/>
      <c r="T15" s="7">
        <f>-0.2-0.5</f>
        <v>-0.7</v>
      </c>
      <c r="U15" s="7"/>
      <c r="V15" s="7"/>
      <c r="W15" s="7">
        <f>-0.5+1.3</f>
        <v>0.8</v>
      </c>
      <c r="X15" s="7"/>
      <c r="Y15" s="7"/>
      <c r="Z15" s="7"/>
      <c r="AA15" s="7"/>
      <c r="AB15" s="18">
        <v>1</v>
      </c>
      <c r="AC15" s="7"/>
      <c r="AD15" s="7"/>
      <c r="AE15" s="7"/>
      <c r="AF15" s="7"/>
      <c r="AG15" s="18">
        <f t="shared" si="0"/>
        <v>7.9</v>
      </c>
      <c r="AH15" s="18">
        <f>101+AG15</f>
        <v>108.9</v>
      </c>
      <c r="AI15" s="28" t="s">
        <v>5</v>
      </c>
    </row>
    <row r="16" ht="12" customHeight="1" spans="1:35">
      <c r="A16" s="8">
        <v>7.14</v>
      </c>
      <c r="B16" s="7">
        <v>2</v>
      </c>
      <c r="C16" s="7">
        <f>0.2+0.7</f>
        <v>0.9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>
        <v>-0.1</v>
      </c>
      <c r="P16" s="7">
        <v>-0.1</v>
      </c>
      <c r="Q16" s="7"/>
      <c r="R16" s="7"/>
      <c r="S16" s="7"/>
      <c r="T16" s="7"/>
      <c r="U16" s="7"/>
      <c r="V16" s="7"/>
      <c r="W16" s="18">
        <v>1.3</v>
      </c>
      <c r="X16" s="7"/>
      <c r="Y16" s="7"/>
      <c r="Z16" s="7"/>
      <c r="AA16" s="7"/>
      <c r="AB16" s="18">
        <v>1</v>
      </c>
      <c r="AC16" s="7"/>
      <c r="AD16" s="7"/>
      <c r="AE16" s="7"/>
      <c r="AF16" s="7"/>
      <c r="AG16" s="18">
        <f t="shared" si="0"/>
        <v>5</v>
      </c>
      <c r="AH16" s="18">
        <f>101+AG16</f>
        <v>106</v>
      </c>
      <c r="AI16" s="18"/>
    </row>
    <row r="17" s="1" customFormat="1" ht="12" customHeight="1" spans="1:35">
      <c r="A17" s="11">
        <v>8.1</v>
      </c>
      <c r="B17" s="12">
        <v>2</v>
      </c>
      <c r="C17" s="12">
        <f>3+1.7</f>
        <v>4.7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21">
        <v>1.3</v>
      </c>
      <c r="X17" s="12"/>
      <c r="Y17" s="12"/>
      <c r="Z17" s="12"/>
      <c r="AA17" s="12"/>
      <c r="AB17" s="21">
        <v>1</v>
      </c>
      <c r="AC17" s="12"/>
      <c r="AD17" s="12"/>
      <c r="AE17" s="12"/>
      <c r="AF17" s="12"/>
      <c r="AG17" s="21">
        <f t="shared" si="0"/>
        <v>9</v>
      </c>
      <c r="AH17" s="21">
        <f t="shared" si="1"/>
        <v>109</v>
      </c>
      <c r="AI17" s="28" t="s">
        <v>5</v>
      </c>
    </row>
    <row r="18" s="1" customFormat="1" ht="12" customHeight="1" spans="1:35">
      <c r="A18" s="11">
        <v>8.2</v>
      </c>
      <c r="B18" s="12">
        <v>3</v>
      </c>
      <c r="C18" s="12">
        <f>4.8+2.1</f>
        <v>6.9</v>
      </c>
      <c r="D18" s="12"/>
      <c r="E18" s="12"/>
      <c r="F18" s="12">
        <f>-0.2+0.5</f>
        <v>0.3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>
        <f>-0.5+0.5</f>
        <v>0</v>
      </c>
      <c r="U18" s="12"/>
      <c r="V18" s="12"/>
      <c r="W18" s="21">
        <v>1.3</v>
      </c>
      <c r="X18" s="12"/>
      <c r="Y18" s="12"/>
      <c r="Z18" s="12"/>
      <c r="AA18" s="12"/>
      <c r="AB18" s="21">
        <v>1</v>
      </c>
      <c r="AC18" s="12"/>
      <c r="AD18" s="12"/>
      <c r="AE18" s="12"/>
      <c r="AF18" s="12"/>
      <c r="AG18" s="21">
        <f t="shared" si="0"/>
        <v>12.5</v>
      </c>
      <c r="AH18" s="21">
        <f t="shared" si="1"/>
        <v>112.5</v>
      </c>
      <c r="AI18" s="28" t="s">
        <v>5</v>
      </c>
    </row>
    <row r="19" s="1" customFormat="1" ht="12" customHeight="1" spans="1:35">
      <c r="A19" s="11">
        <v>8.3</v>
      </c>
      <c r="B19" s="12">
        <v>4</v>
      </c>
      <c r="C19" s="12">
        <f>2.8+1.7</f>
        <v>4.5</v>
      </c>
      <c r="D19" s="12"/>
      <c r="E19" s="12"/>
      <c r="F19" s="12"/>
      <c r="G19" s="12">
        <v>-0.1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21">
        <v>1.4</v>
      </c>
      <c r="X19" s="12"/>
      <c r="Y19" s="12"/>
      <c r="Z19" s="12"/>
      <c r="AA19" s="12"/>
      <c r="AB19" s="21">
        <v>1</v>
      </c>
      <c r="AC19" s="12"/>
      <c r="AD19" s="12"/>
      <c r="AE19" s="12"/>
      <c r="AF19" s="12"/>
      <c r="AG19" s="21">
        <f t="shared" si="0"/>
        <v>10.8</v>
      </c>
      <c r="AH19" s="21">
        <f t="shared" si="1"/>
        <v>110.8</v>
      </c>
      <c r="AI19" s="28" t="s">
        <v>5</v>
      </c>
    </row>
    <row r="20" s="1" customFormat="1" ht="12" customHeight="1" spans="1:35">
      <c r="A20" s="11">
        <v>8.4</v>
      </c>
      <c r="B20" s="12">
        <v>3</v>
      </c>
      <c r="C20" s="12">
        <f>2+1.1</f>
        <v>3.1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>
        <v>2</v>
      </c>
      <c r="U20" s="12"/>
      <c r="V20" s="12"/>
      <c r="W20" s="21">
        <v>1.4</v>
      </c>
      <c r="X20" s="12"/>
      <c r="Y20" s="12"/>
      <c r="Z20" s="12"/>
      <c r="AA20" s="12"/>
      <c r="AB20" s="21">
        <v>1</v>
      </c>
      <c r="AC20" s="12"/>
      <c r="AD20" s="12"/>
      <c r="AE20" s="12"/>
      <c r="AF20" s="12"/>
      <c r="AG20" s="21">
        <f t="shared" si="0"/>
        <v>10.5</v>
      </c>
      <c r="AH20" s="21">
        <f t="shared" si="1"/>
        <v>110.5</v>
      </c>
      <c r="AI20" s="28" t="s">
        <v>5</v>
      </c>
    </row>
    <row r="21" s="1" customFormat="1" ht="12" customHeight="1" spans="1:35">
      <c r="A21" s="11">
        <v>8.5</v>
      </c>
      <c r="B21" s="12">
        <v>2</v>
      </c>
      <c r="C21" s="12">
        <f>2.6+1.7</f>
        <v>4.3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21">
        <v>1.3</v>
      </c>
      <c r="X21" s="12"/>
      <c r="Y21" s="12"/>
      <c r="Z21" s="12"/>
      <c r="AA21" s="12"/>
      <c r="AB21" s="21">
        <v>1</v>
      </c>
      <c r="AC21" s="12"/>
      <c r="AD21" s="12"/>
      <c r="AE21" s="12"/>
      <c r="AF21" s="12"/>
      <c r="AG21" s="21">
        <f t="shared" si="0"/>
        <v>8.6</v>
      </c>
      <c r="AH21" s="21">
        <f t="shared" ref="AH21:AH33" si="2">101+AG21</f>
        <v>109.6</v>
      </c>
      <c r="AI21" s="28" t="s">
        <v>5</v>
      </c>
    </row>
    <row r="22" s="1" customFormat="1" ht="12" customHeight="1" spans="1:35">
      <c r="A22" s="11">
        <v>8.6</v>
      </c>
      <c r="B22" s="12">
        <v>2</v>
      </c>
      <c r="C22" s="12">
        <f>1+1.1</f>
        <v>2.1</v>
      </c>
      <c r="D22" s="12"/>
      <c r="E22" s="12"/>
      <c r="F22" s="12"/>
      <c r="G22" s="12"/>
      <c r="H22" s="12"/>
      <c r="I22" s="12"/>
      <c r="J22" s="12"/>
      <c r="K22" s="19"/>
      <c r="L22" s="19"/>
      <c r="M22" s="12">
        <v>0.5</v>
      </c>
      <c r="N22" s="12"/>
      <c r="O22" s="12"/>
      <c r="P22" s="12"/>
      <c r="Q22" s="12"/>
      <c r="R22" s="12"/>
      <c r="S22" s="12"/>
      <c r="T22" s="12"/>
      <c r="U22" s="12"/>
      <c r="V22" s="12"/>
      <c r="W22" s="21">
        <v>1.3</v>
      </c>
      <c r="X22" s="12"/>
      <c r="Y22" s="12"/>
      <c r="Z22" s="12"/>
      <c r="AA22" s="12"/>
      <c r="AB22" s="21">
        <v>1</v>
      </c>
      <c r="AC22" s="12"/>
      <c r="AD22" s="12"/>
      <c r="AE22" s="12"/>
      <c r="AF22" s="12"/>
      <c r="AG22" s="21">
        <f t="shared" si="0"/>
        <v>6.9</v>
      </c>
      <c r="AH22" s="21">
        <f t="shared" si="2"/>
        <v>107.9</v>
      </c>
      <c r="AI22" s="30"/>
    </row>
    <row r="23" s="1" customFormat="1" ht="12" customHeight="1" spans="1:35">
      <c r="A23" s="11">
        <v>8.7</v>
      </c>
      <c r="B23" s="12">
        <v>2</v>
      </c>
      <c r="C23" s="12">
        <f>0.4+1.3</f>
        <v>1.7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21">
        <v>1.3</v>
      </c>
      <c r="X23" s="12"/>
      <c r="Y23" s="12"/>
      <c r="Z23" s="12"/>
      <c r="AA23" s="12"/>
      <c r="AB23" s="21">
        <v>1</v>
      </c>
      <c r="AC23" s="12"/>
      <c r="AD23" s="12"/>
      <c r="AE23" s="12"/>
      <c r="AF23" s="12"/>
      <c r="AG23" s="21">
        <f t="shared" si="0"/>
        <v>6</v>
      </c>
      <c r="AH23" s="21">
        <f t="shared" si="2"/>
        <v>107</v>
      </c>
      <c r="AI23" s="21"/>
    </row>
    <row r="24" s="1" customFormat="1" ht="12" customHeight="1" spans="1:35">
      <c r="A24" s="11">
        <v>8.8</v>
      </c>
      <c r="B24" s="12">
        <v>2</v>
      </c>
      <c r="C24" s="12">
        <f>2.9+1.3</f>
        <v>4.2</v>
      </c>
      <c r="D24" s="12"/>
      <c r="E24" s="12"/>
      <c r="F24" s="12">
        <v>-0.2</v>
      </c>
      <c r="G24" s="12"/>
      <c r="H24" s="12">
        <v>-0.1</v>
      </c>
      <c r="I24" s="12"/>
      <c r="J24" s="12">
        <v>-0.2</v>
      </c>
      <c r="K24" s="12"/>
      <c r="L24" s="12"/>
      <c r="M24" s="12"/>
      <c r="N24" s="12"/>
      <c r="O24" s="12"/>
      <c r="P24" s="12"/>
      <c r="Q24" s="12"/>
      <c r="R24" s="12"/>
      <c r="S24" s="12"/>
      <c r="T24" s="12">
        <f>-0.4+0.5</f>
        <v>0.1</v>
      </c>
      <c r="U24" s="12">
        <v>-4</v>
      </c>
      <c r="V24" s="12"/>
      <c r="W24" s="21">
        <v>1.3</v>
      </c>
      <c r="X24" s="12"/>
      <c r="Y24" s="12"/>
      <c r="Z24" s="12"/>
      <c r="AA24" s="12"/>
      <c r="AB24" s="21">
        <v>1</v>
      </c>
      <c r="AC24" s="12"/>
      <c r="AD24" s="12"/>
      <c r="AE24" s="12"/>
      <c r="AF24" s="12"/>
      <c r="AG24" s="21">
        <f t="shared" si="0"/>
        <v>4.1</v>
      </c>
      <c r="AH24" s="21">
        <f t="shared" si="2"/>
        <v>105.1</v>
      </c>
      <c r="AI24" s="21"/>
    </row>
    <row r="25" s="1" customFormat="1" ht="12" customHeight="1" spans="1:35">
      <c r="A25" s="11">
        <v>8.9</v>
      </c>
      <c r="B25" s="12">
        <v>1</v>
      </c>
      <c r="C25" s="12">
        <f>1.5+0.8</f>
        <v>2.3</v>
      </c>
      <c r="D25" s="12"/>
      <c r="E25" s="12"/>
      <c r="F25" s="12"/>
      <c r="G25" s="12"/>
      <c r="H25" s="12"/>
      <c r="I25" s="12"/>
      <c r="J25" s="12"/>
      <c r="K25" s="19"/>
      <c r="L25" s="19"/>
      <c r="M25" s="12">
        <v>-0.5</v>
      </c>
      <c r="N25" s="12"/>
      <c r="O25" s="12"/>
      <c r="P25" s="12"/>
      <c r="Q25" s="12"/>
      <c r="R25" s="12"/>
      <c r="S25" s="12"/>
      <c r="T25" s="12"/>
      <c r="U25" s="12"/>
      <c r="V25" s="12"/>
      <c r="W25" s="21">
        <v>1.2</v>
      </c>
      <c r="X25" s="12"/>
      <c r="Y25" s="12"/>
      <c r="Z25" s="12"/>
      <c r="AA25" s="12"/>
      <c r="AB25" s="21">
        <v>1</v>
      </c>
      <c r="AC25" s="12"/>
      <c r="AD25" s="12"/>
      <c r="AE25" s="12"/>
      <c r="AF25" s="12"/>
      <c r="AG25" s="21">
        <f t="shared" si="0"/>
        <v>5</v>
      </c>
      <c r="AH25" s="21">
        <f t="shared" si="2"/>
        <v>106</v>
      </c>
      <c r="AI25" s="30"/>
    </row>
    <row r="26" s="1" customFormat="1" ht="12" customHeight="1" spans="1:35">
      <c r="A26" s="13">
        <v>8.1</v>
      </c>
      <c r="B26" s="12">
        <v>2</v>
      </c>
      <c r="C26" s="12">
        <f>3.6+1.7</f>
        <v>5.3</v>
      </c>
      <c r="D26" s="12"/>
      <c r="E26" s="12"/>
      <c r="F26" s="12">
        <v>-0.2</v>
      </c>
      <c r="G26" s="12">
        <v>-0.2</v>
      </c>
      <c r="H26" s="12">
        <v>-0.2</v>
      </c>
      <c r="I26" s="12">
        <v>-0.1</v>
      </c>
      <c r="J26" s="12">
        <v>-0.2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21">
        <v>1.2</v>
      </c>
      <c r="X26" s="12"/>
      <c r="Y26" s="12"/>
      <c r="Z26" s="12"/>
      <c r="AA26" s="12"/>
      <c r="AB26" s="21">
        <v>1</v>
      </c>
      <c r="AC26" s="12"/>
      <c r="AD26" s="12"/>
      <c r="AE26" s="12"/>
      <c r="AF26" s="12"/>
      <c r="AG26" s="21">
        <f t="shared" si="0"/>
        <v>8.6</v>
      </c>
      <c r="AH26" s="21">
        <f t="shared" si="2"/>
        <v>109.6</v>
      </c>
      <c r="AI26" s="28" t="s">
        <v>5</v>
      </c>
    </row>
    <row r="27" s="1" customFormat="1" ht="12" customHeight="1" spans="1:35">
      <c r="A27" s="11">
        <v>8.11</v>
      </c>
      <c r="B27" s="12">
        <v>1</v>
      </c>
      <c r="C27" s="12">
        <f>0.6+1</f>
        <v>1.6</v>
      </c>
      <c r="D27" s="12"/>
      <c r="E27" s="12"/>
      <c r="F27" s="12">
        <v>-0.5</v>
      </c>
      <c r="G27" s="12"/>
      <c r="H27" s="12"/>
      <c r="I27" s="12"/>
      <c r="J27" s="12"/>
      <c r="K27" s="19"/>
      <c r="L27" s="19"/>
      <c r="M27" s="12">
        <v>-0.5</v>
      </c>
      <c r="N27" s="12"/>
      <c r="O27" s="12"/>
      <c r="P27" s="12"/>
      <c r="Q27" s="12"/>
      <c r="R27" s="12"/>
      <c r="S27" s="12"/>
      <c r="T27" s="12"/>
      <c r="U27" s="12">
        <v>-0.5</v>
      </c>
      <c r="V27" s="12"/>
      <c r="W27" s="21">
        <v>1.2</v>
      </c>
      <c r="X27" s="12"/>
      <c r="Y27" s="12"/>
      <c r="Z27" s="12"/>
      <c r="AA27" s="12"/>
      <c r="AB27" s="21">
        <v>1</v>
      </c>
      <c r="AC27" s="12"/>
      <c r="AD27" s="12"/>
      <c r="AE27" s="12"/>
      <c r="AF27" s="12"/>
      <c r="AG27" s="21">
        <f t="shared" si="0"/>
        <v>3.3</v>
      </c>
      <c r="AH27" s="21">
        <f t="shared" si="2"/>
        <v>104.3</v>
      </c>
      <c r="AI27" s="30"/>
    </row>
    <row r="28" s="1" customFormat="1" ht="12" customHeight="1" spans="1:35">
      <c r="A28" s="11">
        <v>8.12</v>
      </c>
      <c r="B28" s="12">
        <v>3</v>
      </c>
      <c r="C28" s="12">
        <f>2.6+1.7</f>
        <v>4.3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21">
        <v>1</v>
      </c>
      <c r="X28" s="12"/>
      <c r="Y28" s="12"/>
      <c r="Z28" s="12"/>
      <c r="AA28" s="12"/>
      <c r="AB28" s="21">
        <v>1</v>
      </c>
      <c r="AC28" s="12"/>
      <c r="AD28" s="12"/>
      <c r="AE28" s="12"/>
      <c r="AF28" s="12"/>
      <c r="AG28" s="21">
        <f t="shared" si="0"/>
        <v>9.3</v>
      </c>
      <c r="AH28" s="21">
        <f t="shared" si="2"/>
        <v>110.3</v>
      </c>
      <c r="AI28" s="28" t="s">
        <v>5</v>
      </c>
    </row>
    <row r="29" s="1" customFormat="1" ht="12" customHeight="1" spans="1:35">
      <c r="A29" s="11">
        <v>8.13</v>
      </c>
      <c r="B29" s="12">
        <v>3</v>
      </c>
      <c r="C29" s="12">
        <f>1.4+1.7</f>
        <v>3.1</v>
      </c>
      <c r="D29" s="12"/>
      <c r="E29" s="12"/>
      <c r="F29" s="12">
        <v>0.5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>
        <v>-0.5</v>
      </c>
      <c r="U29" s="12"/>
      <c r="V29" s="12"/>
      <c r="W29" s="12"/>
      <c r="X29" s="12"/>
      <c r="Y29" s="12"/>
      <c r="Z29" s="12"/>
      <c r="AA29" s="12"/>
      <c r="AB29" s="21">
        <v>1</v>
      </c>
      <c r="AC29" s="12"/>
      <c r="AD29" s="12"/>
      <c r="AE29" s="12"/>
      <c r="AF29" s="12"/>
      <c r="AG29" s="21">
        <f t="shared" si="0"/>
        <v>7.1</v>
      </c>
      <c r="AH29" s="21">
        <f t="shared" si="2"/>
        <v>108.1</v>
      </c>
      <c r="AI29" s="30"/>
    </row>
    <row r="30" s="1" customFormat="1" ht="12" customHeight="1" spans="1:35">
      <c r="A30" s="11">
        <v>8.14</v>
      </c>
      <c r="B30" s="12">
        <v>2</v>
      </c>
      <c r="C30" s="12">
        <f>1.6+2.9</f>
        <v>4.5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21">
        <v>1</v>
      </c>
      <c r="AC30" s="12"/>
      <c r="AD30" s="12"/>
      <c r="AE30" s="12"/>
      <c r="AF30" s="12"/>
      <c r="AG30" s="21">
        <f t="shared" si="0"/>
        <v>7.5</v>
      </c>
      <c r="AH30" s="21">
        <f t="shared" si="2"/>
        <v>108.5</v>
      </c>
      <c r="AI30" s="30"/>
    </row>
    <row r="31" ht="12" customHeight="1" spans="1:35">
      <c r="A31" s="8">
        <v>9.1</v>
      </c>
      <c r="B31" s="7">
        <v>2</v>
      </c>
      <c r="C31" s="7">
        <f>1.9+1.9</f>
        <v>3.8</v>
      </c>
      <c r="D31" s="7"/>
      <c r="E31" s="7"/>
      <c r="F31" s="7"/>
      <c r="G31" s="10">
        <v>-0.1</v>
      </c>
      <c r="H31" s="7"/>
      <c r="I31" s="7"/>
      <c r="J31" s="7">
        <v>2</v>
      </c>
      <c r="K31" s="7"/>
      <c r="L31" s="7"/>
      <c r="M31" s="7"/>
      <c r="N31" s="7"/>
      <c r="O31" s="7"/>
      <c r="P31" s="7">
        <v>-0.1</v>
      </c>
      <c r="Q31" s="7"/>
      <c r="R31" s="7"/>
      <c r="S31" s="7"/>
      <c r="T31" s="7"/>
      <c r="U31" s="7">
        <f>-0.2+0.5</f>
        <v>0.3</v>
      </c>
      <c r="V31" s="7"/>
      <c r="W31" s="18">
        <v>1.2</v>
      </c>
      <c r="X31" s="7"/>
      <c r="Y31" s="7"/>
      <c r="Z31" s="7"/>
      <c r="AA31" s="25"/>
      <c r="AB31" s="18">
        <v>1</v>
      </c>
      <c r="AC31" s="7"/>
      <c r="AD31" s="7"/>
      <c r="AE31" s="7"/>
      <c r="AF31" s="7"/>
      <c r="AG31" s="18">
        <f t="shared" si="0"/>
        <v>10.1</v>
      </c>
      <c r="AH31" s="18">
        <f t="shared" si="2"/>
        <v>111.1</v>
      </c>
      <c r="AI31" s="28" t="s">
        <v>5</v>
      </c>
    </row>
    <row r="32" ht="12" customHeight="1" spans="1:35">
      <c r="A32" s="8">
        <v>9.2</v>
      </c>
      <c r="B32" s="7">
        <v>3</v>
      </c>
      <c r="C32" s="7">
        <f>1+1.7</f>
        <v>2.7</v>
      </c>
      <c r="D32" s="7"/>
      <c r="E32" s="7"/>
      <c r="F32" s="7"/>
      <c r="G32" s="7">
        <v>-0.5</v>
      </c>
      <c r="H32" s="7">
        <v>-0.5</v>
      </c>
      <c r="I32" s="7"/>
      <c r="J32" s="7"/>
      <c r="K32" s="7"/>
      <c r="L32" s="7"/>
      <c r="M32" s="7"/>
      <c r="N32" s="7">
        <v>-0.5</v>
      </c>
      <c r="O32" s="7"/>
      <c r="P32" s="7">
        <v>-0.1</v>
      </c>
      <c r="Q32" s="7"/>
      <c r="R32" s="7"/>
      <c r="S32" s="7"/>
      <c r="T32" s="7">
        <f>-0.5</f>
        <v>-0.5</v>
      </c>
      <c r="U32" s="7">
        <f>-0.1-0.1</f>
        <v>-0.2</v>
      </c>
      <c r="V32" s="7"/>
      <c r="W32" s="18">
        <v>1.2</v>
      </c>
      <c r="X32" s="7"/>
      <c r="Y32" s="7"/>
      <c r="Z32" s="7"/>
      <c r="AA32" s="7"/>
      <c r="AB32" s="18">
        <v>1</v>
      </c>
      <c r="AC32" s="7"/>
      <c r="AD32" s="7"/>
      <c r="AE32" s="7"/>
      <c r="AF32" s="7"/>
      <c r="AG32" s="18">
        <f t="shared" si="0"/>
        <v>5.6</v>
      </c>
      <c r="AH32" s="18">
        <f t="shared" si="2"/>
        <v>106.6</v>
      </c>
      <c r="AI32" s="29"/>
    </row>
    <row r="33" ht="12" customHeight="1" spans="1:35">
      <c r="A33" s="8">
        <v>9.3</v>
      </c>
      <c r="B33" s="7">
        <v>1</v>
      </c>
      <c r="C33" s="7">
        <f>1.2+0.9</f>
        <v>2.1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>
        <v>-0.1</v>
      </c>
      <c r="Q33" s="7"/>
      <c r="R33" s="7"/>
      <c r="S33" s="7"/>
      <c r="T33" s="7"/>
      <c r="U33" s="7">
        <v>-0.2</v>
      </c>
      <c r="V33" s="7"/>
      <c r="W33" s="18">
        <v>1.1</v>
      </c>
      <c r="X33" s="7"/>
      <c r="Y33" s="7"/>
      <c r="Z33" s="7"/>
      <c r="AA33" s="7"/>
      <c r="AB33" s="18">
        <v>1</v>
      </c>
      <c r="AC33" s="7"/>
      <c r="AD33" s="7"/>
      <c r="AE33" s="7"/>
      <c r="AF33" s="7"/>
      <c r="AG33" s="18">
        <f t="shared" si="0"/>
        <v>4.9</v>
      </c>
      <c r="AH33" s="18">
        <f t="shared" si="2"/>
        <v>105.9</v>
      </c>
      <c r="AI33" s="18"/>
    </row>
    <row r="34" ht="12" customHeight="1" spans="1:35">
      <c r="A34" s="8">
        <v>9.4</v>
      </c>
      <c r="B34" s="7">
        <v>2</v>
      </c>
      <c r="C34" s="7">
        <f>1.5+0.8</f>
        <v>2.3</v>
      </c>
      <c r="D34" s="7"/>
      <c r="E34" s="7"/>
      <c r="F34" s="7"/>
      <c r="G34" s="7"/>
      <c r="H34" s="7"/>
      <c r="I34" s="7">
        <v>-0.1</v>
      </c>
      <c r="J34" s="7"/>
      <c r="K34" s="7"/>
      <c r="L34" s="7"/>
      <c r="M34" s="7"/>
      <c r="N34" s="7"/>
      <c r="O34" s="7"/>
      <c r="P34" s="7">
        <v>-0.1</v>
      </c>
      <c r="Q34" s="7"/>
      <c r="R34" s="7"/>
      <c r="S34" s="7"/>
      <c r="T34" s="7"/>
      <c r="U34" s="7">
        <v>-0.2</v>
      </c>
      <c r="V34" s="7"/>
      <c r="W34" s="18">
        <v>1</v>
      </c>
      <c r="X34" s="7"/>
      <c r="Y34" s="7"/>
      <c r="Z34" s="7"/>
      <c r="AA34" s="7"/>
      <c r="AB34" s="18">
        <v>1</v>
      </c>
      <c r="AC34" s="7"/>
      <c r="AD34" s="7"/>
      <c r="AE34" s="7"/>
      <c r="AF34" s="7"/>
      <c r="AG34" s="18">
        <f t="shared" si="0"/>
        <v>5.9</v>
      </c>
      <c r="AH34" s="18">
        <f>102+AG34</f>
        <v>107.9</v>
      </c>
      <c r="AI34" s="18"/>
    </row>
    <row r="35" ht="12" customHeight="1" spans="1:35">
      <c r="A35" s="8">
        <v>9.5</v>
      </c>
      <c r="B35" s="7">
        <v>3</v>
      </c>
      <c r="C35" s="7">
        <f>2.4+1.7</f>
        <v>4.1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>
        <v>0.5</v>
      </c>
      <c r="O35" s="7"/>
      <c r="P35" s="7">
        <v>-0.1</v>
      </c>
      <c r="Q35" s="7"/>
      <c r="R35" s="7"/>
      <c r="S35" s="7"/>
      <c r="T35" s="7"/>
      <c r="U35" s="7"/>
      <c r="V35" s="7"/>
      <c r="W35" s="18">
        <v>1.3</v>
      </c>
      <c r="X35" s="7"/>
      <c r="Y35" s="7"/>
      <c r="Z35" s="7"/>
      <c r="AA35" s="7"/>
      <c r="AB35" s="18">
        <v>1</v>
      </c>
      <c r="AC35" s="7"/>
      <c r="AD35" s="7"/>
      <c r="AE35" s="7"/>
      <c r="AF35" s="7"/>
      <c r="AG35" s="18">
        <f t="shared" si="0"/>
        <v>9.8</v>
      </c>
      <c r="AH35" s="18">
        <f t="shared" si="1"/>
        <v>109.8</v>
      </c>
      <c r="AI35" s="28" t="s">
        <v>5</v>
      </c>
    </row>
    <row r="36" ht="12" customHeight="1" spans="1:35">
      <c r="A36" s="8">
        <v>9.6</v>
      </c>
      <c r="B36" s="7">
        <v>2</v>
      </c>
      <c r="C36" s="7">
        <f>3.1+1.5</f>
        <v>4.6</v>
      </c>
      <c r="D36" s="7"/>
      <c r="E36" s="7"/>
      <c r="F36" s="7"/>
      <c r="G36" s="7"/>
      <c r="H36" s="7"/>
      <c r="I36" s="7">
        <v>-0.1</v>
      </c>
      <c r="J36" s="7"/>
      <c r="K36" s="7"/>
      <c r="L36" s="7"/>
      <c r="M36" s="7"/>
      <c r="N36" s="7"/>
      <c r="O36" s="7"/>
      <c r="P36" s="7">
        <v>-0.1</v>
      </c>
      <c r="Q36" s="7"/>
      <c r="R36" s="7"/>
      <c r="S36" s="7"/>
      <c r="T36" s="7"/>
      <c r="U36" s="7">
        <v>-1</v>
      </c>
      <c r="V36" s="7"/>
      <c r="W36" s="18">
        <v>1.2</v>
      </c>
      <c r="X36" s="7"/>
      <c r="Y36" s="7"/>
      <c r="Z36" s="7"/>
      <c r="AA36" s="7"/>
      <c r="AB36" s="18">
        <v>1</v>
      </c>
      <c r="AC36" s="7"/>
      <c r="AD36" s="7"/>
      <c r="AE36" s="7"/>
      <c r="AF36" s="7"/>
      <c r="AG36" s="18">
        <f t="shared" si="0"/>
        <v>7.6</v>
      </c>
      <c r="AH36" s="18">
        <f>102+AG36</f>
        <v>109.6</v>
      </c>
      <c r="AI36" s="28" t="s">
        <v>5</v>
      </c>
    </row>
    <row r="37" ht="12" customHeight="1" spans="1:35">
      <c r="A37" s="8">
        <v>9.7</v>
      </c>
      <c r="B37" s="7">
        <v>2</v>
      </c>
      <c r="C37" s="7">
        <f>2.6+1.9</f>
        <v>4.5</v>
      </c>
      <c r="D37" s="7"/>
      <c r="E37" s="7"/>
      <c r="F37" s="7"/>
      <c r="G37" s="7">
        <v>0.5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>
        <v>-0.1</v>
      </c>
      <c r="V37" s="7"/>
      <c r="W37" s="18">
        <v>1.1</v>
      </c>
      <c r="X37" s="7"/>
      <c r="Y37" s="7"/>
      <c r="Z37" s="7"/>
      <c r="AA37" s="7"/>
      <c r="AB37" s="18">
        <v>1</v>
      </c>
      <c r="AC37" s="7"/>
      <c r="AD37" s="7"/>
      <c r="AE37" s="7"/>
      <c r="AF37" s="7"/>
      <c r="AG37" s="18">
        <f t="shared" si="0"/>
        <v>9</v>
      </c>
      <c r="AH37" s="18">
        <f>102+AG37</f>
        <v>111</v>
      </c>
      <c r="AI37" s="28" t="s">
        <v>5</v>
      </c>
    </row>
    <row r="38" ht="12" customHeight="1" spans="1:35">
      <c r="A38" s="8">
        <v>9.8</v>
      </c>
      <c r="B38" s="7">
        <v>2</v>
      </c>
      <c r="C38" s="7">
        <f>0.8+1.5</f>
        <v>2.3</v>
      </c>
      <c r="D38" s="7"/>
      <c r="E38" s="7"/>
      <c r="F38" s="7"/>
      <c r="G38" s="10">
        <v>-0.1</v>
      </c>
      <c r="H38" s="7"/>
      <c r="I38" s="7"/>
      <c r="J38" s="7"/>
      <c r="K38" s="7"/>
      <c r="L38" s="7"/>
      <c r="M38" s="7"/>
      <c r="N38" s="7"/>
      <c r="O38" s="7"/>
      <c r="P38" s="7">
        <v>-0.1</v>
      </c>
      <c r="Q38" s="7"/>
      <c r="R38" s="7"/>
      <c r="S38" s="7"/>
      <c r="T38" s="7"/>
      <c r="U38" s="7"/>
      <c r="V38" s="7"/>
      <c r="W38" s="18">
        <v>1.1</v>
      </c>
      <c r="X38" s="7"/>
      <c r="Y38" s="7"/>
      <c r="Z38" s="7"/>
      <c r="AA38" s="7"/>
      <c r="AB38" s="18">
        <v>1</v>
      </c>
      <c r="AC38" s="7"/>
      <c r="AD38" s="7"/>
      <c r="AE38" s="7"/>
      <c r="AF38" s="7"/>
      <c r="AG38" s="18">
        <f t="shared" si="0"/>
        <v>6.2</v>
      </c>
      <c r="AH38" s="18">
        <f>102+AG38</f>
        <v>108.2</v>
      </c>
      <c r="AI38" s="18"/>
    </row>
    <row r="39" ht="12" customHeight="1" spans="1:35">
      <c r="A39" s="14">
        <v>9.9</v>
      </c>
      <c r="B39" s="7">
        <v>4</v>
      </c>
      <c r="C39" s="7">
        <f>1.2+1.5</f>
        <v>2.7</v>
      </c>
      <c r="D39" s="7"/>
      <c r="E39" s="7"/>
      <c r="F39" s="7"/>
      <c r="G39" s="7"/>
      <c r="H39" s="7"/>
      <c r="I39" s="7"/>
      <c r="J39" s="7">
        <v>2</v>
      </c>
      <c r="K39" s="7"/>
      <c r="L39" s="7"/>
      <c r="M39" s="7"/>
      <c r="N39" s="7"/>
      <c r="O39" s="7"/>
      <c r="P39" s="7"/>
      <c r="Q39" s="7"/>
      <c r="R39" s="7"/>
      <c r="S39" s="7"/>
      <c r="T39" s="7">
        <f>-0.5</f>
        <v>-0.5</v>
      </c>
      <c r="U39" s="7"/>
      <c r="V39" s="7"/>
      <c r="W39" s="18">
        <v>1</v>
      </c>
      <c r="X39" s="7"/>
      <c r="Y39" s="7"/>
      <c r="Z39" s="7"/>
      <c r="AA39" s="7"/>
      <c r="AB39" s="18">
        <v>1</v>
      </c>
      <c r="AC39" s="7"/>
      <c r="AD39" s="7"/>
      <c r="AE39" s="7"/>
      <c r="AF39" s="7"/>
      <c r="AG39" s="18">
        <f t="shared" si="0"/>
        <v>10.2</v>
      </c>
      <c r="AH39" s="18">
        <f t="shared" si="1"/>
        <v>110.2</v>
      </c>
      <c r="AI39" s="28" t="s">
        <v>5</v>
      </c>
    </row>
    <row r="40" ht="12" customHeight="1" spans="1:35">
      <c r="A40" s="9">
        <v>9.1</v>
      </c>
      <c r="B40" s="7">
        <v>3</v>
      </c>
      <c r="C40" s="7">
        <f>3.8+1.9</f>
        <v>5.7</v>
      </c>
      <c r="D40" s="7"/>
      <c r="E40" s="7"/>
      <c r="F40" s="7"/>
      <c r="G40" s="7"/>
      <c r="H40" s="7"/>
      <c r="I40" s="7"/>
      <c r="J40" s="7">
        <v>2</v>
      </c>
      <c r="K40" s="7"/>
      <c r="L40" s="7"/>
      <c r="M40" s="7"/>
      <c r="N40" s="7">
        <v>0.5</v>
      </c>
      <c r="O40" s="7"/>
      <c r="P40" s="7">
        <f>-0.1+0.5</f>
        <v>0.4</v>
      </c>
      <c r="Q40" s="7"/>
      <c r="R40" s="7"/>
      <c r="S40" s="7"/>
      <c r="T40" s="7"/>
      <c r="U40" s="2">
        <f>0.2-1</f>
        <v>-0.8</v>
      </c>
      <c r="V40" s="7"/>
      <c r="W40" s="18">
        <v>1.3</v>
      </c>
      <c r="X40" s="7"/>
      <c r="Y40" s="7"/>
      <c r="Z40" s="7"/>
      <c r="AA40" s="7"/>
      <c r="AB40" s="18">
        <v>1</v>
      </c>
      <c r="AC40" s="7"/>
      <c r="AD40" s="7"/>
      <c r="AE40" s="7"/>
      <c r="AF40" s="7"/>
      <c r="AG40" s="18">
        <f t="shared" si="0"/>
        <v>13.1</v>
      </c>
      <c r="AH40" s="18">
        <f t="shared" si="1"/>
        <v>113.1</v>
      </c>
      <c r="AI40" s="28" t="s">
        <v>5</v>
      </c>
    </row>
    <row r="41" ht="12" customHeight="1" spans="1:35">
      <c r="A41" s="8">
        <v>9.11</v>
      </c>
      <c r="B41" s="7">
        <v>2</v>
      </c>
      <c r="C41" s="7">
        <f>2.9+2.3</f>
        <v>5.2</v>
      </c>
      <c r="D41" s="7"/>
      <c r="E41" s="7"/>
      <c r="F41" s="7"/>
      <c r="G41" s="7"/>
      <c r="H41" s="7"/>
      <c r="I41" s="7"/>
      <c r="J41" s="7">
        <v>2</v>
      </c>
      <c r="K41" s="7"/>
      <c r="L41" s="7"/>
      <c r="M41" s="7"/>
      <c r="N41" s="7">
        <v>0.5</v>
      </c>
      <c r="O41" s="7"/>
      <c r="P41" s="18">
        <v>1</v>
      </c>
      <c r="Q41" s="7"/>
      <c r="R41" s="7"/>
      <c r="S41" s="7"/>
      <c r="T41" s="7"/>
      <c r="U41" s="7"/>
      <c r="V41" s="7"/>
      <c r="W41" s="18">
        <v>1.2</v>
      </c>
      <c r="X41" s="7"/>
      <c r="Y41" s="7"/>
      <c r="Z41" s="7"/>
      <c r="AA41" s="7"/>
      <c r="AB41" s="18">
        <v>1</v>
      </c>
      <c r="AC41" s="7"/>
      <c r="AD41" s="7"/>
      <c r="AE41" s="7"/>
      <c r="AF41" s="7"/>
      <c r="AG41" s="18">
        <f t="shared" si="0"/>
        <v>12.9</v>
      </c>
      <c r="AH41" s="18">
        <f>101+AG41</f>
        <v>113.9</v>
      </c>
      <c r="AI41" s="28" t="s">
        <v>5</v>
      </c>
    </row>
    <row r="42" ht="12" customHeight="1" spans="1:35">
      <c r="A42" s="8">
        <v>9.12</v>
      </c>
      <c r="B42" s="7">
        <v>1</v>
      </c>
      <c r="C42" s="7">
        <f>2.1+0.7</f>
        <v>2.8</v>
      </c>
      <c r="D42" s="7"/>
      <c r="E42" s="7"/>
      <c r="F42" s="7"/>
      <c r="G42" s="7"/>
      <c r="H42" s="7"/>
      <c r="I42" s="7">
        <v>-0.1</v>
      </c>
      <c r="K42" s="7"/>
      <c r="L42" s="7"/>
      <c r="M42" s="7"/>
      <c r="N42" s="7"/>
      <c r="O42" s="7"/>
      <c r="P42" s="7"/>
      <c r="Q42" s="7"/>
      <c r="R42" s="7"/>
      <c r="S42" s="7"/>
      <c r="T42" s="7">
        <v>-0.5</v>
      </c>
      <c r="U42" s="7">
        <v>-0.1</v>
      </c>
      <c r="V42" s="7"/>
      <c r="W42" s="18">
        <v>1</v>
      </c>
      <c r="X42" s="7"/>
      <c r="Y42" s="7"/>
      <c r="Z42" s="7"/>
      <c r="AA42" s="7"/>
      <c r="AB42" s="18">
        <v>1</v>
      </c>
      <c r="AC42" s="7"/>
      <c r="AD42" s="7"/>
      <c r="AE42" s="7"/>
      <c r="AF42" s="7"/>
      <c r="AG42" s="18">
        <f t="shared" si="0"/>
        <v>5.1</v>
      </c>
      <c r="AH42" s="18">
        <f>101+AG42</f>
        <v>106.1</v>
      </c>
      <c r="AI42" s="18"/>
    </row>
    <row r="43" ht="12" customHeight="1" spans="1:35">
      <c r="A43" s="8">
        <v>9.13</v>
      </c>
      <c r="B43" s="7">
        <v>2</v>
      </c>
      <c r="C43" s="7">
        <f>1.4+0.7</f>
        <v>2.1</v>
      </c>
      <c r="D43" s="7"/>
      <c r="E43" s="7"/>
      <c r="F43" s="7"/>
      <c r="G43" s="7">
        <v>0.5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v>-0.5</v>
      </c>
      <c r="U43" s="2">
        <v>0.2</v>
      </c>
      <c r="V43" s="7"/>
      <c r="W43" s="18">
        <v>1</v>
      </c>
      <c r="X43" s="7"/>
      <c r="Y43" s="7"/>
      <c r="Z43" s="7"/>
      <c r="AA43" s="7"/>
      <c r="AB43" s="18">
        <v>1</v>
      </c>
      <c r="AC43" s="7"/>
      <c r="AD43" s="7"/>
      <c r="AE43" s="7"/>
      <c r="AF43" s="7"/>
      <c r="AG43" s="18">
        <f t="shared" si="0"/>
        <v>6.3</v>
      </c>
      <c r="AH43" s="18">
        <f>101+AG43</f>
        <v>107.3</v>
      </c>
      <c r="AI43" s="29"/>
    </row>
    <row r="44" ht="12" customHeight="1" spans="1:35">
      <c r="A44" s="8">
        <v>9.14</v>
      </c>
      <c r="B44" s="7">
        <v>1</v>
      </c>
      <c r="C44" s="7">
        <f>1.6+1.3</f>
        <v>2.9</v>
      </c>
      <c r="D44" s="7"/>
      <c r="E44" s="7"/>
      <c r="F44" s="7"/>
      <c r="G44" s="7">
        <v>-0.5</v>
      </c>
      <c r="H44" s="7"/>
      <c r="I44" s="7"/>
      <c r="J44" s="7">
        <v>-0.5</v>
      </c>
      <c r="K44" s="7"/>
      <c r="L44" s="7"/>
      <c r="M44" s="7"/>
      <c r="N44" s="7"/>
      <c r="O44" s="7"/>
      <c r="P44" s="7"/>
      <c r="Q44" s="7"/>
      <c r="R44" s="7"/>
      <c r="S44" s="7"/>
      <c r="T44" s="7">
        <v>-0.5</v>
      </c>
      <c r="U44" s="7">
        <v>-0.1</v>
      </c>
      <c r="V44" s="7"/>
      <c r="W44" s="7"/>
      <c r="X44" s="7"/>
      <c r="Y44" s="7"/>
      <c r="Z44" s="7"/>
      <c r="AA44" s="7"/>
      <c r="AB44" s="18">
        <v>1</v>
      </c>
      <c r="AC44" s="7"/>
      <c r="AD44" s="7"/>
      <c r="AE44" s="7"/>
      <c r="AF44" s="7"/>
      <c r="AG44" s="18">
        <f t="shared" si="0"/>
        <v>3.3</v>
      </c>
      <c r="AH44" s="18">
        <f t="shared" si="1"/>
        <v>103.3</v>
      </c>
      <c r="AI44" s="29"/>
    </row>
    <row r="45" ht="12" customHeight="1" spans="1:35">
      <c r="A45" s="8">
        <v>9.15</v>
      </c>
      <c r="B45" s="7">
        <v>3</v>
      </c>
      <c r="C45" s="7">
        <f>3.3+1.5</f>
        <v>4.8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>
        <v>-0.5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18">
        <v>1</v>
      </c>
      <c r="AC45" s="7"/>
      <c r="AD45" s="7"/>
      <c r="AE45" s="7"/>
      <c r="AF45" s="7"/>
      <c r="AG45" s="18">
        <f t="shared" si="0"/>
        <v>8.3</v>
      </c>
      <c r="AH45" s="18">
        <f>101+AG45</f>
        <v>109.3</v>
      </c>
      <c r="AI45" s="29"/>
    </row>
  </sheetData>
  <mergeCells count="1">
    <mergeCell ref="A1:AF1"/>
  </mergeCells>
  <pageMargins left="0.118055555555556" right="0.118055555555556" top="0.15625" bottom="0.15625" header="0.313888888888889" footer="0.313888888888889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2006-09-16T00:00:00Z</dcterms:created>
  <dcterms:modified xsi:type="dcterms:W3CDTF">2018-12-06T01:08:57Z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